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8475"/>
  </bookViews>
  <sheets>
    <sheet name="Detailed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48" i="2" l="1"/>
  <c r="J46" i="2"/>
  <c r="J45" i="2"/>
  <c r="J44" i="2"/>
  <c r="J43" i="2"/>
  <c r="J42" i="2"/>
  <c r="J39" i="2"/>
  <c r="J38" i="2"/>
  <c r="J37" i="2"/>
  <c r="J36" i="2"/>
  <c r="J35" i="2"/>
  <c r="J32" i="2"/>
  <c r="J31" i="2"/>
  <c r="J30" i="2"/>
  <c r="J29" i="2"/>
  <c r="J28" i="2"/>
  <c r="J27" i="2"/>
  <c r="J26" i="2"/>
  <c r="J22" i="2"/>
  <c r="J21" i="2"/>
  <c r="J20" i="2"/>
  <c r="J19" i="2"/>
  <c r="J18" i="2"/>
  <c r="J17" i="2"/>
  <c r="J16" i="2"/>
  <c r="J15" i="2"/>
  <c r="J14" i="2"/>
  <c r="J11" i="2"/>
  <c r="J10" i="2"/>
  <c r="J9" i="2"/>
  <c r="J8" i="2"/>
  <c r="J7" i="2"/>
  <c r="J6" i="2"/>
  <c r="J5" i="2"/>
  <c r="J4" i="2"/>
  <c r="J3" i="2"/>
  <c r="F27" i="2" l="1"/>
  <c r="F28" i="2"/>
  <c r="F29" i="2"/>
  <c r="F30" i="2"/>
  <c r="F31" i="2"/>
  <c r="F32" i="2"/>
  <c r="F26" i="2"/>
  <c r="D27" i="2"/>
  <c r="D28" i="2"/>
  <c r="D29" i="2"/>
  <c r="D30" i="2"/>
  <c r="D31" i="2"/>
  <c r="D32" i="2"/>
  <c r="D26" i="2"/>
  <c r="D15" i="2"/>
  <c r="D16" i="2"/>
  <c r="H16" i="2" s="1"/>
  <c r="I16" i="2" s="1"/>
  <c r="D17" i="2"/>
  <c r="D18" i="2"/>
  <c r="F18" i="2" s="1"/>
  <c r="D19" i="2"/>
  <c r="D20" i="2"/>
  <c r="H20" i="2" s="1"/>
  <c r="I20" i="2" s="1"/>
  <c r="D21" i="2"/>
  <c r="D22" i="2"/>
  <c r="F22" i="2" s="1"/>
  <c r="D14" i="2"/>
  <c r="H14" i="2" s="1"/>
  <c r="I14" i="2" s="1"/>
  <c r="H22" i="2"/>
  <c r="I22" i="2" s="1"/>
  <c r="F21" i="2"/>
  <c r="F20" i="2"/>
  <c r="F19" i="2"/>
  <c r="H18" i="2"/>
  <c r="I18" i="2" s="1"/>
  <c r="F17" i="2"/>
  <c r="F16" i="2"/>
  <c r="F15" i="2"/>
  <c r="F14" i="2"/>
  <c r="I13" i="2"/>
  <c r="H13" i="2"/>
  <c r="F13" i="2"/>
  <c r="H15" i="2" l="1"/>
  <c r="I15" i="2" s="1"/>
  <c r="H17" i="2"/>
  <c r="I17" i="2" s="1"/>
  <c r="H19" i="2"/>
  <c r="I19" i="2" s="1"/>
  <c r="H21" i="2"/>
  <c r="I21" i="2" s="1"/>
  <c r="H35" i="2" l="1"/>
  <c r="I35" i="2" s="1"/>
  <c r="H36" i="2"/>
  <c r="I36" i="2" s="1"/>
  <c r="H37" i="2"/>
  <c r="I37" i="2" s="1"/>
  <c r="H38" i="2"/>
  <c r="I38" i="2" s="1"/>
  <c r="H39" i="2"/>
  <c r="I39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34" i="2"/>
  <c r="I34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25" i="2"/>
  <c r="I25" i="2" s="1"/>
  <c r="H26" i="2"/>
  <c r="I26" i="2" s="1"/>
  <c r="H24" i="2"/>
  <c r="I24" i="2" s="1"/>
  <c r="H2" i="2"/>
  <c r="I2" i="2" s="1"/>
  <c r="F24" i="2"/>
  <c r="F25" i="2"/>
  <c r="F2" i="2"/>
  <c r="D11" i="2"/>
  <c r="H11" i="2" s="1"/>
  <c r="I11" i="2" s="1"/>
  <c r="D10" i="2"/>
  <c r="H10" i="2" s="1"/>
  <c r="I10" i="2" s="1"/>
  <c r="D9" i="2"/>
  <c r="H9" i="2" s="1"/>
  <c r="I9" i="2" s="1"/>
  <c r="D8" i="2"/>
  <c r="H8" i="2" s="1"/>
  <c r="I8" i="2" s="1"/>
  <c r="D7" i="2"/>
  <c r="H7" i="2" s="1"/>
  <c r="I7" i="2" s="1"/>
  <c r="D6" i="2"/>
  <c r="H6" i="2" s="1"/>
  <c r="I6" i="2" s="1"/>
  <c r="D5" i="2"/>
  <c r="H5" i="2" s="1"/>
  <c r="I5" i="2" s="1"/>
  <c r="D4" i="2"/>
  <c r="H4" i="2" s="1"/>
  <c r="I4" i="2" s="1"/>
  <c r="D3" i="2"/>
  <c r="H3" i="2" s="1"/>
  <c r="I3" i="2" s="1"/>
  <c r="F46" i="2"/>
  <c r="F45" i="2"/>
  <c r="F44" i="2"/>
  <c r="F43" i="2"/>
  <c r="F42" i="2"/>
  <c r="F41" i="2"/>
  <c r="F39" i="2"/>
  <c r="F38" i="2"/>
  <c r="F37" i="2"/>
  <c r="F36" i="2"/>
  <c r="F35" i="2"/>
  <c r="F34" i="2"/>
  <c r="F10" i="2" l="1"/>
  <c r="F8" i="2"/>
  <c r="F6" i="2"/>
  <c r="F4" i="2"/>
  <c r="F11" i="2"/>
  <c r="F9" i="2"/>
  <c r="F7" i="2"/>
  <c r="F5" i="2"/>
  <c r="F3" i="2"/>
</calcChain>
</file>

<file path=xl/sharedStrings.xml><?xml version="1.0" encoding="utf-8"?>
<sst xmlns="http://schemas.openxmlformats.org/spreadsheetml/2006/main" count="93" uniqueCount="65">
  <si>
    <t>01-156</t>
  </si>
  <si>
    <t>40-50120</t>
  </si>
  <si>
    <t>40-60120</t>
  </si>
  <si>
    <t>01-120</t>
  </si>
  <si>
    <t>01-121</t>
  </si>
  <si>
    <t>Packages</t>
  </si>
  <si>
    <t>#</t>
  </si>
  <si>
    <t>Servings</t>
  </si>
  <si>
    <t>Buckets</t>
  </si>
  <si>
    <t>Weight</t>
  </si>
  <si>
    <t>Subtotal</t>
  </si>
  <si>
    <t>Order #</t>
  </si>
  <si>
    <t>Phone:</t>
  </si>
  <si>
    <t xml:space="preserve">Date: </t>
  </si>
  <si>
    <t>56 Servings Breakfast &amp; Entrée Grab and Go Buckets</t>
  </si>
  <si>
    <t>12 lbs</t>
  </si>
  <si>
    <t>120 Serving Freeze Dried Vegetables and Sauce Bucket</t>
  </si>
  <si>
    <t>120 Serving Freeze Dried Fruit and Snack Bucket</t>
  </si>
  <si>
    <t>8 lbs</t>
  </si>
  <si>
    <t>20 lbs</t>
  </si>
  <si>
    <t>16 lbs</t>
  </si>
  <si>
    <t>24 lbs</t>
  </si>
  <si>
    <t>32 lbs</t>
  </si>
  <si>
    <t>48 lbs</t>
  </si>
  <si>
    <t>72 lbs</t>
  </si>
  <si>
    <t>21 lbs</t>
  </si>
  <si>
    <t>41 lbs</t>
  </si>
  <si>
    <t>Minnimum Allowable Price</t>
  </si>
  <si>
    <t>123 lbs</t>
  </si>
  <si>
    <t>246 lbs</t>
  </si>
  <si>
    <t>492 lbs</t>
  </si>
  <si>
    <t>36 lbs</t>
  </si>
  <si>
    <t>108 lbs</t>
  </si>
  <si>
    <t>144 lbs</t>
  </si>
  <si>
    <t>216 lbs</t>
  </si>
  <si>
    <t>288 lbs</t>
  </si>
  <si>
    <t>432 lbs</t>
  </si>
  <si>
    <t>(1 pallet)</t>
  </si>
  <si>
    <t>576 lba</t>
  </si>
  <si>
    <t>( 1/2 palllet)</t>
  </si>
  <si>
    <t>(1/4 pallet)</t>
  </si>
  <si>
    <t>Order Quantity</t>
  </si>
  <si>
    <t>120 Serving Entrée Only Bucket</t>
  </si>
  <si>
    <t>120 Serving Breakfast Only Bucket</t>
  </si>
  <si>
    <t>Order Total (Quantity; Price):</t>
  </si>
  <si>
    <t>Contact Name:</t>
  </si>
  <si>
    <t>Order Taken By:</t>
  </si>
  <si>
    <t>Order SubTotal (Quantity; Price):</t>
  </si>
  <si>
    <t>Sales Tax:</t>
  </si>
  <si>
    <r>
      <t xml:space="preserve">DAYS       1 person  </t>
    </r>
    <r>
      <rPr>
        <b/>
        <sz val="8"/>
        <color theme="1"/>
        <rFont val="Calibri"/>
        <family val="2"/>
        <scheme val="minor"/>
      </rPr>
      <t xml:space="preserve">    (2 srv/day)</t>
    </r>
  </si>
  <si>
    <t>120 Serving Entrée and Breakfast Buckets</t>
  </si>
  <si>
    <t>01-120 &amp; 01-121</t>
  </si>
  <si>
    <t xml:space="preserve"> </t>
  </si>
  <si>
    <t>_______</t>
  </si>
  <si>
    <t>__________</t>
  </si>
  <si>
    <r>
      <t>DAYS      4 people</t>
    </r>
    <r>
      <rPr>
        <b/>
        <sz val="8"/>
        <color theme="1"/>
        <rFont val="Calibri"/>
        <family val="2"/>
        <scheme val="minor"/>
      </rPr>
      <t xml:space="preserve"> (2srv/day)</t>
    </r>
  </si>
  <si>
    <t>(one man-month bucket at about 2 meals/day)</t>
  </si>
  <si>
    <t>60 Servings Meat / Protein Plus Rice Grab and Go Buckets</t>
  </si>
  <si>
    <t>07-702</t>
  </si>
  <si>
    <t>82 lbs</t>
  </si>
  <si>
    <t>164 lbs</t>
  </si>
  <si>
    <t>369 lbs</t>
  </si>
  <si>
    <t>(two man-month bucket at about 2 meals/day)</t>
  </si>
  <si>
    <t>OCTOBER 2012                                     Product Name</t>
  </si>
  <si>
    <t>MRE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</si>
</sst>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0" fillId="0" borderId="4" xfId="0" applyBorder="1"/>
    <xf numFmtId="0" fontId="0" fillId="0" borderId="0" xfId="0" applyBorder="1"/>
    <xf numFmtId="44" fontId="2" fillId="0" borderId="0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/>
    <xf numFmtId="44" fontId="0" fillId="0" borderId="1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/>
    <xf numFmtId="0" fontId="4" fillId="0" borderId="9" xfId="0" applyFont="1" applyBorder="1"/>
    <xf numFmtId="0" fontId="4" fillId="0" borderId="8" xfId="0" applyFont="1" applyBorder="1"/>
    <xf numFmtId="44" fontId="2" fillId="0" borderId="5" xfId="1" applyFont="1" applyBorder="1" applyAlignment="1">
      <alignment horizontal="center"/>
    </xf>
    <xf numFmtId="0" fontId="2" fillId="0" borderId="5" xfId="0" applyFont="1" applyBorder="1"/>
    <xf numFmtId="0" fontId="0" fillId="0" borderId="1" xfId="0" applyBorder="1" applyAlignment="1">
      <alignment horizontal="right"/>
    </xf>
    <xf numFmtId="0" fontId="3" fillId="0" borderId="7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10" xfId="0" applyFont="1" applyBorder="1"/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4" fontId="3" fillId="0" borderId="7" xfId="1" applyFont="1" applyBorder="1" applyAlignment="1">
      <alignment horizont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/>
    <xf numFmtId="0" fontId="2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3" xfId="0" applyFont="1" applyBorder="1"/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0" fillId="0" borderId="2" xfId="1" applyFont="1" applyBorder="1"/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44" fontId="2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view="pageBreakPreview" zoomScale="70" zoomScaleNormal="100" zoomScaleSheetLayoutView="70" workbookViewId="0">
      <selection activeCell="J49" sqref="J49"/>
    </sheetView>
  </sheetViews>
  <sheetFormatPr defaultRowHeight="15" x14ac:dyDescent="0.25"/>
  <cols>
    <col min="1" max="1" width="1.5703125" style="17" customWidth="1"/>
    <col min="2" max="2" width="9.28515625" style="30" customWidth="1"/>
    <col min="3" max="3" width="45.140625" customWidth="1"/>
    <col min="4" max="4" width="9.5703125" style="4" customWidth="1"/>
    <col min="5" max="5" width="9.140625" style="4" customWidth="1"/>
    <col min="6" max="6" width="10.85546875" style="4" customWidth="1"/>
    <col min="7" max="7" width="7.28515625" style="4" customWidth="1"/>
    <col min="8" max="8" width="12.140625" style="4" customWidth="1"/>
    <col min="9" max="9" width="12" style="4" customWidth="1"/>
    <col min="10" max="10" width="14" style="57" customWidth="1"/>
    <col min="11" max="11" width="2.85546875" style="18" customWidth="1"/>
    <col min="12" max="12" width="9.7109375" style="4" customWidth="1"/>
    <col min="13" max="13" width="2.85546875" style="17" customWidth="1"/>
    <col min="14" max="14" width="14.5703125" style="15" customWidth="1"/>
    <col min="15" max="15" width="1.5703125" style="17" customWidth="1"/>
    <col min="16" max="16" width="2.5703125" customWidth="1"/>
  </cols>
  <sheetData>
    <row r="1" spans="1:15" ht="49.5" customHeight="1" x14ac:dyDescent="0.25">
      <c r="A1" s="31"/>
      <c r="B1" s="44" t="s">
        <v>6</v>
      </c>
      <c r="C1" s="47" t="s">
        <v>63</v>
      </c>
      <c r="D1" s="40" t="s">
        <v>7</v>
      </c>
      <c r="E1" s="40" t="s">
        <v>8</v>
      </c>
      <c r="F1" s="40" t="s">
        <v>5</v>
      </c>
      <c r="G1" s="40" t="s">
        <v>9</v>
      </c>
      <c r="H1" s="41" t="s">
        <v>49</v>
      </c>
      <c r="I1" s="41" t="s">
        <v>55</v>
      </c>
      <c r="J1" s="42" t="s">
        <v>27</v>
      </c>
      <c r="K1" s="42"/>
      <c r="L1" s="43" t="s">
        <v>41</v>
      </c>
      <c r="M1" s="44"/>
      <c r="N1" s="26" t="s">
        <v>10</v>
      </c>
      <c r="O1" s="31"/>
    </row>
    <row r="2" spans="1:15" s="3" customFormat="1" x14ac:dyDescent="0.25">
      <c r="A2" s="13" t="s">
        <v>52</v>
      </c>
      <c r="B2" s="53" t="s">
        <v>0</v>
      </c>
      <c r="C2" s="51" t="s">
        <v>14</v>
      </c>
      <c r="D2" s="7">
        <v>56</v>
      </c>
      <c r="E2" s="7">
        <v>1</v>
      </c>
      <c r="F2" s="7">
        <f>D2/4</f>
        <v>14</v>
      </c>
      <c r="G2" s="7" t="s">
        <v>15</v>
      </c>
      <c r="H2" s="7">
        <f>D2/2</f>
        <v>28</v>
      </c>
      <c r="I2" s="7">
        <f>H2/4</f>
        <v>7</v>
      </c>
      <c r="J2" s="58">
        <v>120.989</v>
      </c>
      <c r="K2" s="34"/>
      <c r="L2" s="9"/>
      <c r="M2" s="35"/>
      <c r="N2" s="12"/>
      <c r="O2" s="13" t="s">
        <v>52</v>
      </c>
    </row>
    <row r="3" spans="1:15" x14ac:dyDescent="0.25">
      <c r="A3" s="15"/>
      <c r="B3" s="54"/>
      <c r="C3" s="52"/>
      <c r="D3" s="10">
        <f t="shared" ref="D3:D11" si="0">E3*56</f>
        <v>112</v>
      </c>
      <c r="E3" s="10">
        <v>2</v>
      </c>
      <c r="F3" s="10">
        <f t="shared" ref="F3:F25" si="1">D3/4</f>
        <v>28</v>
      </c>
      <c r="G3" s="10" t="s">
        <v>21</v>
      </c>
      <c r="H3" s="10">
        <f t="shared" ref="H3:H11" si="2">D3/2</f>
        <v>56</v>
      </c>
      <c r="I3" s="10">
        <f t="shared" ref="I3:I11" si="3">H3/4</f>
        <v>14</v>
      </c>
      <c r="J3" s="55">
        <f>(109.99*E3)*1.1</f>
        <v>241.97800000000001</v>
      </c>
      <c r="K3" s="17"/>
      <c r="L3" s="2">
        <v>1.1000000000000001</v>
      </c>
      <c r="M3" s="15"/>
      <c r="N3" s="14"/>
      <c r="O3" s="15"/>
    </row>
    <row r="4" spans="1:15" x14ac:dyDescent="0.25">
      <c r="A4" s="15"/>
      <c r="B4" s="32"/>
      <c r="C4" s="15" t="s">
        <v>56</v>
      </c>
      <c r="D4" s="10">
        <f t="shared" si="0"/>
        <v>168</v>
      </c>
      <c r="E4" s="10">
        <v>3</v>
      </c>
      <c r="F4" s="10">
        <f t="shared" si="1"/>
        <v>42</v>
      </c>
      <c r="G4" s="10" t="s">
        <v>31</v>
      </c>
      <c r="H4" s="10">
        <f t="shared" si="2"/>
        <v>84</v>
      </c>
      <c r="I4" s="10">
        <f t="shared" si="3"/>
        <v>21</v>
      </c>
      <c r="J4" s="55">
        <f>(109.99*E4)*1.1</f>
        <v>362.96699999999998</v>
      </c>
      <c r="K4" s="17"/>
      <c r="L4" s="2"/>
      <c r="M4" s="15"/>
      <c r="N4" s="14"/>
      <c r="O4" s="15"/>
    </row>
    <row r="5" spans="1:15" x14ac:dyDescent="0.25">
      <c r="A5" s="15"/>
      <c r="B5" s="32"/>
      <c r="C5" s="15"/>
      <c r="D5" s="10">
        <f t="shared" si="0"/>
        <v>336</v>
      </c>
      <c r="E5" s="10">
        <v>6</v>
      </c>
      <c r="F5" s="10">
        <f t="shared" si="1"/>
        <v>84</v>
      </c>
      <c r="G5" s="10" t="s">
        <v>24</v>
      </c>
      <c r="H5" s="10">
        <f t="shared" si="2"/>
        <v>168</v>
      </c>
      <c r="I5" s="10">
        <f t="shared" si="3"/>
        <v>42</v>
      </c>
      <c r="J5" s="55">
        <f>(109.99*E5)*1.1</f>
        <v>725.93399999999997</v>
      </c>
      <c r="K5" s="17"/>
      <c r="L5" s="2"/>
      <c r="M5" s="15"/>
      <c r="N5" s="14"/>
      <c r="O5" s="15"/>
    </row>
    <row r="6" spans="1:15" x14ac:dyDescent="0.25">
      <c r="A6" s="15"/>
      <c r="B6" s="32"/>
      <c r="C6" s="15"/>
      <c r="D6" s="10">
        <f t="shared" si="0"/>
        <v>504</v>
      </c>
      <c r="E6" s="10">
        <v>9</v>
      </c>
      <c r="F6" s="10">
        <f t="shared" si="1"/>
        <v>126</v>
      </c>
      <c r="G6" s="10" t="s">
        <v>32</v>
      </c>
      <c r="H6" s="10">
        <f t="shared" si="2"/>
        <v>252</v>
      </c>
      <c r="I6" s="10">
        <f t="shared" si="3"/>
        <v>63</v>
      </c>
      <c r="J6" s="55">
        <f>(109.99*E6)*1.1</f>
        <v>1088.9010000000001</v>
      </c>
      <c r="K6" s="17"/>
      <c r="L6" s="2"/>
      <c r="M6" s="15"/>
      <c r="N6" s="14"/>
      <c r="O6" s="15"/>
    </row>
    <row r="7" spans="1:15" x14ac:dyDescent="0.25">
      <c r="A7" s="15"/>
      <c r="B7" s="32"/>
      <c r="C7" s="15"/>
      <c r="D7" s="10">
        <f t="shared" si="0"/>
        <v>672</v>
      </c>
      <c r="E7" s="10">
        <v>12</v>
      </c>
      <c r="F7" s="10">
        <f t="shared" si="1"/>
        <v>168</v>
      </c>
      <c r="G7" s="10" t="s">
        <v>33</v>
      </c>
      <c r="H7" s="10">
        <f t="shared" si="2"/>
        <v>336</v>
      </c>
      <c r="I7" s="10">
        <f t="shared" si="3"/>
        <v>84</v>
      </c>
      <c r="J7" s="55">
        <f>(109.99*E7)*1.1</f>
        <v>1451.8679999999999</v>
      </c>
      <c r="K7" s="17"/>
      <c r="L7" s="2"/>
      <c r="M7" s="15"/>
      <c r="N7" s="14"/>
      <c r="O7" s="15"/>
    </row>
    <row r="8" spans="1:15" x14ac:dyDescent="0.25">
      <c r="A8" s="15"/>
      <c r="B8" s="32"/>
      <c r="C8" s="15"/>
      <c r="D8" s="10">
        <f t="shared" si="0"/>
        <v>1008</v>
      </c>
      <c r="E8" s="10">
        <v>18</v>
      </c>
      <c r="F8" s="10">
        <f t="shared" si="1"/>
        <v>252</v>
      </c>
      <c r="G8" s="10" t="s">
        <v>34</v>
      </c>
      <c r="H8" s="10">
        <f t="shared" si="2"/>
        <v>504</v>
      </c>
      <c r="I8" s="10">
        <f t="shared" si="3"/>
        <v>126</v>
      </c>
      <c r="J8" s="55">
        <f>(109.99*E8)*1.1</f>
        <v>2177.8020000000001</v>
      </c>
      <c r="K8" s="17"/>
      <c r="L8" s="2"/>
      <c r="M8" s="15"/>
      <c r="N8" s="14"/>
      <c r="O8" s="15"/>
    </row>
    <row r="9" spans="1:15" x14ac:dyDescent="0.25">
      <c r="A9" s="15"/>
      <c r="B9" s="32"/>
      <c r="C9" s="19" t="s">
        <v>39</v>
      </c>
      <c r="D9" s="10">
        <f t="shared" si="0"/>
        <v>1344</v>
      </c>
      <c r="E9" s="10">
        <v>24</v>
      </c>
      <c r="F9" s="10">
        <f t="shared" si="1"/>
        <v>336</v>
      </c>
      <c r="G9" s="10" t="s">
        <v>35</v>
      </c>
      <c r="H9" s="10">
        <f t="shared" si="2"/>
        <v>672</v>
      </c>
      <c r="I9" s="10">
        <f t="shared" si="3"/>
        <v>168</v>
      </c>
      <c r="J9" s="55">
        <f>(109.99*E9)*1.1</f>
        <v>2903.7359999999999</v>
      </c>
      <c r="K9" s="17"/>
      <c r="L9" s="2"/>
      <c r="M9" s="15"/>
      <c r="N9" s="14"/>
      <c r="O9" s="15"/>
    </row>
    <row r="10" spans="1:15" x14ac:dyDescent="0.25">
      <c r="A10" s="15"/>
      <c r="B10" s="32"/>
      <c r="C10" s="19"/>
      <c r="D10" s="10">
        <f t="shared" si="0"/>
        <v>2016</v>
      </c>
      <c r="E10" s="10">
        <v>36</v>
      </c>
      <c r="F10" s="10">
        <f t="shared" si="1"/>
        <v>504</v>
      </c>
      <c r="G10" s="10" t="s">
        <v>36</v>
      </c>
      <c r="H10" s="10">
        <f t="shared" si="2"/>
        <v>1008</v>
      </c>
      <c r="I10" s="10">
        <f t="shared" si="3"/>
        <v>252</v>
      </c>
      <c r="J10" s="55">
        <f>(109.99*E10)*1.1</f>
        <v>4355.6040000000003</v>
      </c>
      <c r="K10" s="17"/>
      <c r="L10" s="2"/>
      <c r="M10" s="15"/>
      <c r="N10" s="14"/>
      <c r="O10" s="15"/>
    </row>
    <row r="11" spans="1:15" x14ac:dyDescent="0.25">
      <c r="A11" s="15"/>
      <c r="B11" s="33"/>
      <c r="C11" s="36" t="s">
        <v>37</v>
      </c>
      <c r="D11" s="10">
        <f t="shared" si="0"/>
        <v>2688</v>
      </c>
      <c r="E11" s="10">
        <v>48</v>
      </c>
      <c r="F11" s="10">
        <f t="shared" si="1"/>
        <v>672</v>
      </c>
      <c r="G11" s="10" t="s">
        <v>38</v>
      </c>
      <c r="H11" s="10">
        <f t="shared" si="2"/>
        <v>1344</v>
      </c>
      <c r="I11" s="10">
        <f t="shared" si="3"/>
        <v>336</v>
      </c>
      <c r="J11" s="55">
        <f>(109.99*E11)*1.1</f>
        <v>5807.4719999999998</v>
      </c>
      <c r="K11" s="21"/>
      <c r="L11" s="2"/>
      <c r="M11" s="1"/>
      <c r="N11" s="14"/>
      <c r="O11" s="15"/>
    </row>
    <row r="12" spans="1:15" x14ac:dyDescent="0.25">
      <c r="A12" s="15"/>
      <c r="B12" s="32"/>
      <c r="C12" s="15"/>
      <c r="D12" s="18"/>
      <c r="E12" s="18"/>
      <c r="F12" s="18"/>
      <c r="G12" s="18"/>
      <c r="H12" s="18"/>
      <c r="I12" s="18"/>
      <c r="J12" s="17"/>
      <c r="K12" s="17"/>
      <c r="L12" s="15"/>
      <c r="M12" s="15"/>
      <c r="N12" s="20"/>
      <c r="O12" s="15"/>
    </row>
    <row r="13" spans="1:15" s="3" customFormat="1" x14ac:dyDescent="0.25">
      <c r="A13" s="13" t="s">
        <v>52</v>
      </c>
      <c r="B13" s="53" t="s">
        <v>58</v>
      </c>
      <c r="C13" s="51" t="s">
        <v>57</v>
      </c>
      <c r="D13" s="7">
        <v>60</v>
      </c>
      <c r="E13" s="7">
        <v>1</v>
      </c>
      <c r="F13" s="7">
        <f>D13/4</f>
        <v>15</v>
      </c>
      <c r="G13" s="7" t="s">
        <v>15</v>
      </c>
      <c r="H13" s="7">
        <f>D13/2</f>
        <v>30</v>
      </c>
      <c r="I13" s="7">
        <f>H13/4</f>
        <v>7.5</v>
      </c>
      <c r="J13" s="58">
        <v>131.989</v>
      </c>
      <c r="K13" s="34"/>
      <c r="L13" s="9"/>
      <c r="M13" s="35"/>
      <c r="N13" s="12"/>
      <c r="O13" s="13" t="s">
        <v>52</v>
      </c>
    </row>
    <row r="14" spans="1:15" x14ac:dyDescent="0.25">
      <c r="A14" s="15"/>
      <c r="B14" s="54"/>
      <c r="C14" s="52"/>
      <c r="D14" s="10">
        <f>E14*60</f>
        <v>120</v>
      </c>
      <c r="E14" s="10">
        <v>2</v>
      </c>
      <c r="F14" s="10">
        <f t="shared" ref="F14:F22" si="4">D14/4</f>
        <v>30</v>
      </c>
      <c r="G14" s="10" t="s">
        <v>21</v>
      </c>
      <c r="H14" s="10">
        <f t="shared" ref="H14:H22" si="5">D14/2</f>
        <v>60</v>
      </c>
      <c r="I14" s="10">
        <f t="shared" ref="I14:I22" si="6">H14/4</f>
        <v>15</v>
      </c>
      <c r="J14" s="55">
        <f>(119.99*E14)*1.1</f>
        <v>263.97800000000001</v>
      </c>
      <c r="K14" s="17"/>
      <c r="L14" s="2"/>
      <c r="M14" s="15"/>
      <c r="N14" s="14"/>
      <c r="O14" s="15"/>
    </row>
    <row r="15" spans="1:15" x14ac:dyDescent="0.25">
      <c r="A15" s="15"/>
      <c r="B15" s="32"/>
      <c r="C15" s="15" t="s">
        <v>56</v>
      </c>
      <c r="D15" s="10">
        <f t="shared" ref="D15:D22" si="7">E15*60</f>
        <v>180</v>
      </c>
      <c r="E15" s="10">
        <v>3</v>
      </c>
      <c r="F15" s="10">
        <f t="shared" si="4"/>
        <v>45</v>
      </c>
      <c r="G15" s="10" t="s">
        <v>31</v>
      </c>
      <c r="H15" s="10">
        <f t="shared" si="5"/>
        <v>90</v>
      </c>
      <c r="I15" s="10">
        <f t="shared" si="6"/>
        <v>22.5</v>
      </c>
      <c r="J15" s="55">
        <f>(119.99*E15)*1.1</f>
        <v>395.96699999999998</v>
      </c>
      <c r="K15" s="17"/>
      <c r="L15" s="2"/>
      <c r="M15" s="15"/>
      <c r="N15" s="14"/>
      <c r="O15" s="15"/>
    </row>
    <row r="16" spans="1:15" x14ac:dyDescent="0.25">
      <c r="A16" s="15"/>
      <c r="B16" s="32"/>
      <c r="C16" s="15"/>
      <c r="D16" s="10">
        <f t="shared" si="7"/>
        <v>360</v>
      </c>
      <c r="E16" s="10">
        <v>6</v>
      </c>
      <c r="F16" s="10">
        <f t="shared" si="4"/>
        <v>90</v>
      </c>
      <c r="G16" s="10" t="s">
        <v>24</v>
      </c>
      <c r="H16" s="10">
        <f t="shared" si="5"/>
        <v>180</v>
      </c>
      <c r="I16" s="10">
        <f t="shared" si="6"/>
        <v>45</v>
      </c>
      <c r="J16" s="55">
        <f>(119.99*E16)*1.1</f>
        <v>791.93399999999997</v>
      </c>
      <c r="K16" s="17"/>
      <c r="L16" s="2"/>
      <c r="M16" s="15"/>
      <c r="N16" s="14"/>
      <c r="O16" s="15"/>
    </row>
    <row r="17" spans="1:15" x14ac:dyDescent="0.25">
      <c r="A17" s="15"/>
      <c r="B17" s="32"/>
      <c r="C17" s="15"/>
      <c r="D17" s="10">
        <f t="shared" si="7"/>
        <v>540</v>
      </c>
      <c r="E17" s="10">
        <v>9</v>
      </c>
      <c r="F17" s="10">
        <f t="shared" si="4"/>
        <v>135</v>
      </c>
      <c r="G17" s="10" t="s">
        <v>32</v>
      </c>
      <c r="H17" s="10">
        <f t="shared" si="5"/>
        <v>270</v>
      </c>
      <c r="I17" s="10">
        <f t="shared" si="6"/>
        <v>67.5</v>
      </c>
      <c r="J17" s="55">
        <f>(119.99*E17)*1.1</f>
        <v>1187.9009999999998</v>
      </c>
      <c r="K17" s="17"/>
      <c r="L17" s="2"/>
      <c r="M17" s="15"/>
      <c r="N17" s="14"/>
      <c r="O17" s="15"/>
    </row>
    <row r="18" spans="1:15" x14ac:dyDescent="0.25">
      <c r="A18" s="15"/>
      <c r="B18" s="32"/>
      <c r="C18" s="15"/>
      <c r="D18" s="10">
        <f t="shared" si="7"/>
        <v>720</v>
      </c>
      <c r="E18" s="10">
        <v>12</v>
      </c>
      <c r="F18" s="10">
        <f t="shared" si="4"/>
        <v>180</v>
      </c>
      <c r="G18" s="10" t="s">
        <v>33</v>
      </c>
      <c r="H18" s="10">
        <f t="shared" si="5"/>
        <v>360</v>
      </c>
      <c r="I18" s="10">
        <f t="shared" si="6"/>
        <v>90</v>
      </c>
      <c r="J18" s="55">
        <f>(119.99*E18)*1.1</f>
        <v>1583.8679999999999</v>
      </c>
      <c r="K18" s="17"/>
      <c r="L18" s="2"/>
      <c r="M18" s="15"/>
      <c r="N18" s="14"/>
      <c r="O18" s="15"/>
    </row>
    <row r="19" spans="1:15" x14ac:dyDescent="0.25">
      <c r="A19" s="15"/>
      <c r="B19" s="32"/>
      <c r="C19" s="15"/>
      <c r="D19" s="10">
        <f t="shared" si="7"/>
        <v>1080</v>
      </c>
      <c r="E19" s="10">
        <v>18</v>
      </c>
      <c r="F19" s="10">
        <f t="shared" si="4"/>
        <v>270</v>
      </c>
      <c r="G19" s="10" t="s">
        <v>34</v>
      </c>
      <c r="H19" s="10">
        <f t="shared" si="5"/>
        <v>540</v>
      </c>
      <c r="I19" s="10">
        <f t="shared" si="6"/>
        <v>135</v>
      </c>
      <c r="J19" s="55">
        <f>(119.99*E19)*1.1</f>
        <v>2375.8019999999997</v>
      </c>
      <c r="K19" s="17"/>
      <c r="L19" s="2"/>
      <c r="M19" s="15"/>
      <c r="N19" s="14"/>
      <c r="O19" s="15"/>
    </row>
    <row r="20" spans="1:15" x14ac:dyDescent="0.25">
      <c r="A20" s="15"/>
      <c r="B20" s="32"/>
      <c r="C20" s="19" t="s">
        <v>39</v>
      </c>
      <c r="D20" s="10">
        <f t="shared" si="7"/>
        <v>1440</v>
      </c>
      <c r="E20" s="10">
        <v>24</v>
      </c>
      <c r="F20" s="10">
        <f t="shared" si="4"/>
        <v>360</v>
      </c>
      <c r="G20" s="10" t="s">
        <v>35</v>
      </c>
      <c r="H20" s="10">
        <f t="shared" si="5"/>
        <v>720</v>
      </c>
      <c r="I20" s="10">
        <f t="shared" si="6"/>
        <v>180</v>
      </c>
      <c r="J20" s="55">
        <f>(119.99*E20)*1.1</f>
        <v>3167.7359999999999</v>
      </c>
      <c r="K20" s="17"/>
      <c r="L20" s="2"/>
      <c r="M20" s="15"/>
      <c r="N20" s="14"/>
      <c r="O20" s="15"/>
    </row>
    <row r="21" spans="1:15" x14ac:dyDescent="0.25">
      <c r="A21" s="15"/>
      <c r="B21" s="32"/>
      <c r="C21" s="19"/>
      <c r="D21" s="10">
        <f t="shared" si="7"/>
        <v>2160</v>
      </c>
      <c r="E21" s="10">
        <v>36</v>
      </c>
      <c r="F21" s="10">
        <f t="shared" si="4"/>
        <v>540</v>
      </c>
      <c r="G21" s="10" t="s">
        <v>36</v>
      </c>
      <c r="H21" s="10">
        <f t="shared" si="5"/>
        <v>1080</v>
      </c>
      <c r="I21" s="10">
        <f t="shared" si="6"/>
        <v>270</v>
      </c>
      <c r="J21" s="55">
        <f>(119.99*E21)*1.1</f>
        <v>4751.6039999999994</v>
      </c>
      <c r="K21" s="17"/>
      <c r="L21" s="2"/>
      <c r="M21" s="15"/>
      <c r="N21" s="14"/>
      <c r="O21" s="15"/>
    </row>
    <row r="22" spans="1:15" x14ac:dyDescent="0.25">
      <c r="A22" s="15"/>
      <c r="B22" s="33"/>
      <c r="C22" s="36" t="s">
        <v>37</v>
      </c>
      <c r="D22" s="10">
        <f t="shared" si="7"/>
        <v>2880</v>
      </c>
      <c r="E22" s="10">
        <v>48</v>
      </c>
      <c r="F22" s="10">
        <f t="shared" si="4"/>
        <v>720</v>
      </c>
      <c r="G22" s="10" t="s">
        <v>38</v>
      </c>
      <c r="H22" s="10">
        <f t="shared" si="5"/>
        <v>1440</v>
      </c>
      <c r="I22" s="10">
        <f t="shared" si="6"/>
        <v>360</v>
      </c>
      <c r="J22" s="55">
        <f>(119.99*E22)*1.1</f>
        <v>6335.4719999999998</v>
      </c>
      <c r="K22" s="21"/>
      <c r="L22" s="2"/>
      <c r="M22" s="1"/>
      <c r="N22" s="14"/>
      <c r="O22" s="15"/>
    </row>
    <row r="23" spans="1:15" x14ac:dyDescent="0.25">
      <c r="A23" s="15"/>
      <c r="B23" s="32"/>
      <c r="C23" s="15"/>
      <c r="D23" s="18"/>
      <c r="E23" s="18"/>
      <c r="F23" s="18"/>
      <c r="G23" s="18"/>
      <c r="H23" s="18"/>
      <c r="I23" s="18"/>
      <c r="J23" s="17"/>
      <c r="K23" s="17"/>
      <c r="L23" s="15"/>
      <c r="M23" s="15"/>
      <c r="N23" s="20"/>
      <c r="O23" s="15"/>
    </row>
    <row r="24" spans="1:15" s="3" customFormat="1" ht="15" customHeight="1" x14ac:dyDescent="0.25">
      <c r="A24" s="13"/>
      <c r="B24" s="37" t="s">
        <v>3</v>
      </c>
      <c r="C24" s="35" t="s">
        <v>42</v>
      </c>
      <c r="D24" s="38">
        <v>120</v>
      </c>
      <c r="E24" s="38">
        <v>1</v>
      </c>
      <c r="F24" s="38">
        <f t="shared" si="1"/>
        <v>30</v>
      </c>
      <c r="G24" s="38" t="s">
        <v>19</v>
      </c>
      <c r="H24" s="38">
        <f>D24/2</f>
        <v>60</v>
      </c>
      <c r="I24" s="38">
        <f>H24/4</f>
        <v>15</v>
      </c>
      <c r="J24" s="58">
        <v>285.98900000000003</v>
      </c>
      <c r="K24" s="34"/>
      <c r="L24" s="35"/>
      <c r="M24" s="35"/>
      <c r="N24" s="39"/>
      <c r="O24" s="13"/>
    </row>
    <row r="25" spans="1:15" s="3" customFormat="1" ht="15" customHeight="1" x14ac:dyDescent="0.25">
      <c r="A25" s="13"/>
      <c r="B25" s="37" t="s">
        <v>4</v>
      </c>
      <c r="C25" s="35" t="s">
        <v>43</v>
      </c>
      <c r="D25" s="38">
        <v>120</v>
      </c>
      <c r="E25" s="38">
        <v>1</v>
      </c>
      <c r="F25" s="38">
        <f t="shared" si="1"/>
        <v>30</v>
      </c>
      <c r="G25" s="38" t="s">
        <v>25</v>
      </c>
      <c r="H25" s="38">
        <f t="shared" ref="H25:H27" si="8">D25/2</f>
        <v>60</v>
      </c>
      <c r="I25" s="38">
        <f t="shared" ref="I25:I46" si="9">H25/4</f>
        <v>15</v>
      </c>
      <c r="J25" s="58">
        <v>219.98900000000003</v>
      </c>
      <c r="K25" s="34"/>
      <c r="L25" s="35"/>
      <c r="M25" s="35"/>
      <c r="N25" s="39"/>
      <c r="O25" s="13"/>
    </row>
    <row r="26" spans="1:15" s="3" customFormat="1" x14ac:dyDescent="0.25">
      <c r="A26" s="13"/>
      <c r="B26" s="49" t="s">
        <v>51</v>
      </c>
      <c r="C26" s="51" t="s">
        <v>50</v>
      </c>
      <c r="D26" s="7">
        <f>120*E26</f>
        <v>240</v>
      </c>
      <c r="E26" s="7">
        <v>2</v>
      </c>
      <c r="F26" s="7">
        <f>30*E26</f>
        <v>60</v>
      </c>
      <c r="G26" s="7" t="s">
        <v>26</v>
      </c>
      <c r="H26" s="7">
        <f t="shared" si="8"/>
        <v>120</v>
      </c>
      <c r="I26" s="7">
        <f t="shared" si="9"/>
        <v>30</v>
      </c>
      <c r="J26" s="58">
        <f>(+J25+J24)*1.1</f>
        <v>556.57580000000007</v>
      </c>
      <c r="K26" s="34"/>
      <c r="L26" s="9"/>
      <c r="M26" s="35"/>
      <c r="N26" s="12"/>
      <c r="O26" s="13"/>
    </row>
    <row r="27" spans="1:15" ht="15" customHeight="1" x14ac:dyDescent="0.25">
      <c r="A27" s="15"/>
      <c r="B27" s="50"/>
      <c r="C27" s="52"/>
      <c r="D27" s="46">
        <f t="shared" ref="D27:D32" si="10">120*E27</f>
        <v>480</v>
      </c>
      <c r="E27" s="10">
        <v>4</v>
      </c>
      <c r="F27" s="46">
        <f t="shared" ref="F27:F32" si="11">30*E27</f>
        <v>120</v>
      </c>
      <c r="G27" s="10" t="s">
        <v>59</v>
      </c>
      <c r="H27" s="10">
        <f t="shared" si="8"/>
        <v>240</v>
      </c>
      <c r="I27" s="10">
        <f t="shared" si="9"/>
        <v>60</v>
      </c>
      <c r="J27" s="55">
        <f>(229.99*E27)*1.1</f>
        <v>1011.9560000000001</v>
      </c>
      <c r="K27" s="17"/>
      <c r="L27" s="2"/>
      <c r="M27" s="15"/>
      <c r="N27" s="14"/>
      <c r="O27" s="15"/>
    </row>
    <row r="28" spans="1:15" x14ac:dyDescent="0.25">
      <c r="A28" s="15"/>
      <c r="B28" s="32"/>
      <c r="C28" s="15" t="s">
        <v>62</v>
      </c>
      <c r="D28" s="46">
        <f t="shared" si="10"/>
        <v>720</v>
      </c>
      <c r="E28" s="10">
        <v>6</v>
      </c>
      <c r="F28" s="46">
        <f t="shared" si="11"/>
        <v>180</v>
      </c>
      <c r="G28" s="10" t="s">
        <v>28</v>
      </c>
      <c r="H28" s="10">
        <f t="shared" ref="H28:H32" si="12">D28/2</f>
        <v>360</v>
      </c>
      <c r="I28" s="10">
        <f t="shared" si="9"/>
        <v>90</v>
      </c>
      <c r="J28" s="55">
        <f>(229.99*E28)*1.1</f>
        <v>1517.9340000000002</v>
      </c>
      <c r="K28" s="17"/>
      <c r="L28" s="2"/>
      <c r="M28" s="15"/>
      <c r="N28" s="14"/>
      <c r="O28" s="15"/>
    </row>
    <row r="29" spans="1:15" x14ac:dyDescent="0.25">
      <c r="A29" s="15"/>
      <c r="B29" s="32"/>
      <c r="C29" s="15"/>
      <c r="D29" s="46">
        <f t="shared" si="10"/>
        <v>960</v>
      </c>
      <c r="E29" s="10">
        <v>8</v>
      </c>
      <c r="F29" s="46">
        <f t="shared" si="11"/>
        <v>240</v>
      </c>
      <c r="G29" s="10" t="s">
        <v>60</v>
      </c>
      <c r="H29" s="10">
        <f t="shared" si="12"/>
        <v>480</v>
      </c>
      <c r="I29" s="10">
        <f t="shared" si="9"/>
        <v>120</v>
      </c>
      <c r="J29" s="55">
        <f>(229.99*E29)*1.1</f>
        <v>2023.9120000000003</v>
      </c>
      <c r="K29" s="17"/>
      <c r="L29" s="2"/>
      <c r="M29" s="15"/>
      <c r="N29" s="14"/>
      <c r="O29" s="15"/>
    </row>
    <row r="30" spans="1:15" x14ac:dyDescent="0.25">
      <c r="A30" s="15"/>
      <c r="B30" s="32"/>
      <c r="C30" s="19" t="s">
        <v>40</v>
      </c>
      <c r="D30" s="46">
        <f t="shared" si="10"/>
        <v>1440</v>
      </c>
      <c r="E30" s="10">
        <v>12</v>
      </c>
      <c r="F30" s="46">
        <f t="shared" si="11"/>
        <v>360</v>
      </c>
      <c r="G30" s="10" t="s">
        <v>29</v>
      </c>
      <c r="H30" s="10">
        <f t="shared" si="12"/>
        <v>720</v>
      </c>
      <c r="I30" s="10">
        <f t="shared" si="9"/>
        <v>180</v>
      </c>
      <c r="J30" s="55">
        <f>(229.99*E30)*1.1</f>
        <v>3035.8680000000004</v>
      </c>
      <c r="K30" s="17"/>
      <c r="L30" s="2"/>
      <c r="M30" s="15"/>
      <c r="N30" s="14"/>
      <c r="O30" s="15"/>
    </row>
    <row r="31" spans="1:15" x14ac:dyDescent="0.25">
      <c r="A31" s="15"/>
      <c r="B31" s="32"/>
      <c r="C31" s="19"/>
      <c r="D31" s="46">
        <f t="shared" si="10"/>
        <v>2160</v>
      </c>
      <c r="E31" s="10">
        <v>18</v>
      </c>
      <c r="F31" s="46">
        <f t="shared" si="11"/>
        <v>540</v>
      </c>
      <c r="G31" s="10" t="s">
        <v>61</v>
      </c>
      <c r="H31" s="10">
        <f t="shared" si="12"/>
        <v>1080</v>
      </c>
      <c r="I31" s="10">
        <f t="shared" si="9"/>
        <v>270</v>
      </c>
      <c r="J31" s="55">
        <f>(229.99*E31)*1.1</f>
        <v>4553.8019999999997</v>
      </c>
      <c r="K31" s="17"/>
      <c r="L31" s="2"/>
      <c r="M31" s="15"/>
      <c r="N31" s="14"/>
      <c r="O31" s="15"/>
    </row>
    <row r="32" spans="1:15" x14ac:dyDescent="0.25">
      <c r="A32" s="15"/>
      <c r="B32" s="32"/>
      <c r="C32" s="19" t="s">
        <v>39</v>
      </c>
      <c r="D32" s="46">
        <f t="shared" si="10"/>
        <v>2880</v>
      </c>
      <c r="E32" s="10">
        <v>24</v>
      </c>
      <c r="F32" s="46">
        <f t="shared" si="11"/>
        <v>720</v>
      </c>
      <c r="G32" s="10" t="s">
        <v>30</v>
      </c>
      <c r="H32" s="10">
        <f t="shared" si="12"/>
        <v>1440</v>
      </c>
      <c r="I32" s="10">
        <f t="shared" si="9"/>
        <v>360</v>
      </c>
      <c r="J32" s="55">
        <f>(229.99*E32)*1.1</f>
        <v>6071.7360000000008</v>
      </c>
      <c r="K32" s="17"/>
      <c r="L32" s="2"/>
      <c r="M32" s="15"/>
      <c r="N32" s="14"/>
      <c r="O32" s="15"/>
    </row>
    <row r="33" spans="1:15" x14ac:dyDescent="0.25">
      <c r="A33" s="15"/>
      <c r="B33" s="32"/>
      <c r="C33" s="15"/>
      <c r="D33" s="18"/>
      <c r="E33" s="18"/>
      <c r="F33" s="18"/>
      <c r="G33" s="18"/>
      <c r="H33" s="18"/>
      <c r="I33" s="18"/>
      <c r="J33" s="17"/>
      <c r="K33" s="17"/>
      <c r="L33" s="15"/>
      <c r="M33" s="15"/>
      <c r="N33" s="20"/>
      <c r="O33" s="15"/>
    </row>
    <row r="34" spans="1:15" s="3" customFormat="1" x14ac:dyDescent="0.25">
      <c r="A34" s="13"/>
      <c r="B34" s="53" t="s">
        <v>1</v>
      </c>
      <c r="C34" s="51" t="s">
        <v>17</v>
      </c>
      <c r="D34" s="7">
        <v>120</v>
      </c>
      <c r="E34" s="7">
        <v>1</v>
      </c>
      <c r="F34" s="7">
        <f t="shared" ref="F34:F39" si="13">D34/8</f>
        <v>15</v>
      </c>
      <c r="G34" s="7" t="s">
        <v>18</v>
      </c>
      <c r="H34" s="7">
        <f t="shared" ref="H34" si="14">D34/2</f>
        <v>60</v>
      </c>
      <c r="I34" s="7">
        <f t="shared" si="9"/>
        <v>15</v>
      </c>
      <c r="J34" s="58">
        <v>159.48900000000003</v>
      </c>
      <c r="K34" s="34"/>
      <c r="L34" s="9"/>
      <c r="M34" s="35"/>
      <c r="N34" s="12"/>
      <c r="O34" s="13"/>
    </row>
    <row r="35" spans="1:15" x14ac:dyDescent="0.25">
      <c r="A35" s="15"/>
      <c r="B35" s="54"/>
      <c r="C35" s="52"/>
      <c r="D35" s="10">
        <v>240</v>
      </c>
      <c r="E35" s="10">
        <v>2</v>
      </c>
      <c r="F35" s="10">
        <f t="shared" si="13"/>
        <v>30</v>
      </c>
      <c r="G35" s="10" t="s">
        <v>20</v>
      </c>
      <c r="H35" s="10">
        <f t="shared" ref="H35:H46" si="15">D35/2</f>
        <v>120</v>
      </c>
      <c r="I35" s="10">
        <f t="shared" si="9"/>
        <v>30</v>
      </c>
      <c r="J35" s="55">
        <f>(144.99*E35)*1.1</f>
        <v>318.97800000000007</v>
      </c>
      <c r="K35" s="17"/>
      <c r="L35" s="2"/>
      <c r="M35" s="15"/>
      <c r="N35" s="14"/>
      <c r="O35" s="15"/>
    </row>
    <row r="36" spans="1:15" x14ac:dyDescent="0.25">
      <c r="A36" s="15"/>
      <c r="B36" s="32"/>
      <c r="C36" s="15"/>
      <c r="D36" s="10">
        <v>360</v>
      </c>
      <c r="E36" s="10">
        <v>3</v>
      </c>
      <c r="F36" s="10">
        <f t="shared" si="13"/>
        <v>45</v>
      </c>
      <c r="G36" s="10" t="s">
        <v>21</v>
      </c>
      <c r="H36" s="10">
        <f t="shared" si="15"/>
        <v>180</v>
      </c>
      <c r="I36" s="10">
        <f t="shared" si="9"/>
        <v>45</v>
      </c>
      <c r="J36" s="55">
        <f>(144.99*E36)*1.1</f>
        <v>478.46700000000004</v>
      </c>
      <c r="K36" s="17"/>
      <c r="L36" s="2"/>
      <c r="M36" s="15"/>
      <c r="N36" s="14"/>
      <c r="O36" s="15"/>
    </row>
    <row r="37" spans="1:15" x14ac:dyDescent="0.25">
      <c r="A37" s="15"/>
      <c r="B37" s="32"/>
      <c r="C37" s="15"/>
      <c r="D37" s="10">
        <v>480</v>
      </c>
      <c r="E37" s="10">
        <v>4</v>
      </c>
      <c r="F37" s="10">
        <f t="shared" si="13"/>
        <v>60</v>
      </c>
      <c r="G37" s="10" t="s">
        <v>22</v>
      </c>
      <c r="H37" s="10">
        <f t="shared" si="15"/>
        <v>240</v>
      </c>
      <c r="I37" s="10">
        <f t="shared" si="9"/>
        <v>60</v>
      </c>
      <c r="J37" s="55">
        <f>(144.99*E37)*1.1</f>
        <v>637.95600000000013</v>
      </c>
      <c r="K37" s="17"/>
      <c r="L37" s="2"/>
      <c r="M37" s="15"/>
      <c r="N37" s="14"/>
      <c r="O37" s="15"/>
    </row>
    <row r="38" spans="1:15" x14ac:dyDescent="0.25">
      <c r="A38" s="15"/>
      <c r="B38" s="32"/>
      <c r="C38" s="15"/>
      <c r="D38" s="10">
        <v>720</v>
      </c>
      <c r="E38" s="10">
        <v>6</v>
      </c>
      <c r="F38" s="10">
        <f t="shared" si="13"/>
        <v>90</v>
      </c>
      <c r="G38" s="10" t="s">
        <v>23</v>
      </c>
      <c r="H38" s="10">
        <f t="shared" si="15"/>
        <v>360</v>
      </c>
      <c r="I38" s="10">
        <f t="shared" si="9"/>
        <v>90</v>
      </c>
      <c r="J38" s="55">
        <f>(144.99*E38)*1.1</f>
        <v>956.93400000000008</v>
      </c>
      <c r="K38" s="17"/>
      <c r="L38" s="2"/>
      <c r="M38" s="15"/>
      <c r="N38" s="14"/>
      <c r="O38" s="15"/>
    </row>
    <row r="39" spans="1:15" x14ac:dyDescent="0.25">
      <c r="A39" s="15"/>
      <c r="B39" s="33"/>
      <c r="C39" s="1"/>
      <c r="D39" s="10">
        <v>1080</v>
      </c>
      <c r="E39" s="10">
        <v>9</v>
      </c>
      <c r="F39" s="10">
        <f t="shared" si="13"/>
        <v>135</v>
      </c>
      <c r="G39" s="10" t="s">
        <v>24</v>
      </c>
      <c r="H39" s="10">
        <f t="shared" si="15"/>
        <v>540</v>
      </c>
      <c r="I39" s="10">
        <f t="shared" si="9"/>
        <v>135</v>
      </c>
      <c r="J39" s="55">
        <f>(144.99*E39)*1.1</f>
        <v>1435.4010000000003</v>
      </c>
      <c r="K39" s="21"/>
      <c r="L39" s="2"/>
      <c r="M39" s="1"/>
      <c r="N39" s="14"/>
      <c r="O39" s="15"/>
    </row>
    <row r="40" spans="1:15" x14ac:dyDescent="0.25">
      <c r="A40" s="15"/>
      <c r="B40" s="32"/>
      <c r="C40" s="15"/>
      <c r="D40" s="18"/>
      <c r="E40" s="18"/>
      <c r="F40" s="18"/>
      <c r="G40" s="18"/>
      <c r="H40" s="18"/>
      <c r="I40" s="18"/>
      <c r="J40" s="55"/>
      <c r="K40" s="17"/>
      <c r="L40" s="15"/>
      <c r="M40" s="15"/>
      <c r="N40" s="20"/>
      <c r="O40" s="15"/>
    </row>
    <row r="41" spans="1:15" s="3" customFormat="1" x14ac:dyDescent="0.25">
      <c r="A41" s="13"/>
      <c r="B41" s="53" t="s">
        <v>2</v>
      </c>
      <c r="C41" s="51" t="s">
        <v>16</v>
      </c>
      <c r="D41" s="7">
        <v>120</v>
      </c>
      <c r="E41" s="7">
        <v>1</v>
      </c>
      <c r="F41" s="7">
        <f t="shared" ref="F41:F46" si="16">D41/8</f>
        <v>15</v>
      </c>
      <c r="G41" s="7" t="s">
        <v>18</v>
      </c>
      <c r="H41" s="7">
        <f t="shared" si="15"/>
        <v>60</v>
      </c>
      <c r="I41" s="7">
        <f t="shared" si="9"/>
        <v>15</v>
      </c>
      <c r="J41" s="58">
        <v>148.48900000000003</v>
      </c>
      <c r="K41" s="34"/>
      <c r="L41" s="9"/>
      <c r="M41" s="35"/>
      <c r="N41" s="12"/>
      <c r="O41" s="13"/>
    </row>
    <row r="42" spans="1:15" x14ac:dyDescent="0.25">
      <c r="A42" s="15"/>
      <c r="B42" s="54"/>
      <c r="C42" s="52"/>
      <c r="D42" s="10">
        <v>240</v>
      </c>
      <c r="E42" s="10">
        <v>2</v>
      </c>
      <c r="F42" s="10">
        <f t="shared" si="16"/>
        <v>30</v>
      </c>
      <c r="G42" s="10" t="s">
        <v>20</v>
      </c>
      <c r="H42" s="10">
        <f t="shared" si="15"/>
        <v>120</v>
      </c>
      <c r="I42" s="10">
        <f t="shared" si="9"/>
        <v>30</v>
      </c>
      <c r="J42" s="55">
        <f>(134.99*E42)*1.1</f>
        <v>296.97800000000007</v>
      </c>
      <c r="K42" s="17"/>
      <c r="L42" s="2"/>
      <c r="M42" s="15"/>
      <c r="N42" s="14"/>
      <c r="O42" s="15"/>
    </row>
    <row r="43" spans="1:15" x14ac:dyDescent="0.25">
      <c r="A43" s="15"/>
      <c r="B43" s="32"/>
      <c r="C43" s="15"/>
      <c r="D43" s="10">
        <v>360</v>
      </c>
      <c r="E43" s="10">
        <v>3</v>
      </c>
      <c r="F43" s="10">
        <f t="shared" si="16"/>
        <v>45</v>
      </c>
      <c r="G43" s="10" t="s">
        <v>21</v>
      </c>
      <c r="H43" s="10">
        <f t="shared" si="15"/>
        <v>180</v>
      </c>
      <c r="I43" s="10">
        <f t="shared" si="9"/>
        <v>45</v>
      </c>
      <c r="J43" s="55">
        <f>(134.99*E43)*1.1</f>
        <v>445.46700000000004</v>
      </c>
      <c r="K43" s="17"/>
      <c r="L43" s="2"/>
      <c r="M43" s="15"/>
      <c r="N43" s="14"/>
      <c r="O43" s="15"/>
    </row>
    <row r="44" spans="1:15" x14ac:dyDescent="0.25">
      <c r="B44" s="32"/>
      <c r="C44" s="15"/>
      <c r="D44" s="10">
        <v>480</v>
      </c>
      <c r="E44" s="10">
        <v>4</v>
      </c>
      <c r="F44" s="10">
        <f t="shared" si="16"/>
        <v>60</v>
      </c>
      <c r="G44" s="10" t="s">
        <v>22</v>
      </c>
      <c r="H44" s="10">
        <f t="shared" si="15"/>
        <v>240</v>
      </c>
      <c r="I44" s="10">
        <f t="shared" si="9"/>
        <v>60</v>
      </c>
      <c r="J44" s="55">
        <f>(134.99*E44)*1.1</f>
        <v>593.95600000000013</v>
      </c>
      <c r="K44" s="17"/>
      <c r="L44" s="10"/>
      <c r="N44" s="14"/>
    </row>
    <row r="45" spans="1:15" x14ac:dyDescent="0.25">
      <c r="B45" s="32"/>
      <c r="C45" s="15"/>
      <c r="D45" s="10">
        <v>720</v>
      </c>
      <c r="E45" s="10">
        <v>6</v>
      </c>
      <c r="F45" s="10">
        <f t="shared" si="16"/>
        <v>90</v>
      </c>
      <c r="G45" s="10" t="s">
        <v>23</v>
      </c>
      <c r="H45" s="10">
        <f t="shared" si="15"/>
        <v>360</v>
      </c>
      <c r="I45" s="10">
        <f t="shared" si="9"/>
        <v>90</v>
      </c>
      <c r="J45" s="55">
        <f>(134.99*E45)*1.1</f>
        <v>890.93400000000008</v>
      </c>
      <c r="K45" s="17"/>
      <c r="L45" s="10"/>
      <c r="N45" s="14"/>
    </row>
    <row r="46" spans="1:15" x14ac:dyDescent="0.25">
      <c r="B46" s="33"/>
      <c r="C46" s="1"/>
      <c r="D46" s="10">
        <v>1080</v>
      </c>
      <c r="E46" s="10">
        <v>9</v>
      </c>
      <c r="F46" s="10">
        <f t="shared" si="16"/>
        <v>135</v>
      </c>
      <c r="G46" s="10" t="s">
        <v>24</v>
      </c>
      <c r="H46" s="10">
        <f t="shared" si="15"/>
        <v>540</v>
      </c>
      <c r="I46" s="10">
        <f t="shared" si="9"/>
        <v>135</v>
      </c>
      <c r="J46" s="55">
        <f>(134.99*E46)*1.1</f>
        <v>1336.4010000000003</v>
      </c>
      <c r="K46" s="21"/>
      <c r="L46" s="10"/>
      <c r="M46" s="21"/>
      <c r="N46" s="14"/>
    </row>
    <row r="47" spans="1:15" x14ac:dyDescent="0.25">
      <c r="A47" s="15"/>
      <c r="B47" s="48"/>
      <c r="C47" s="2"/>
      <c r="D47" s="10"/>
      <c r="E47" s="10"/>
      <c r="F47" s="10"/>
      <c r="G47" s="10"/>
      <c r="H47" s="10"/>
      <c r="I47" s="10"/>
      <c r="J47" s="11"/>
      <c r="K47" s="11"/>
      <c r="L47" s="2"/>
      <c r="M47" s="2"/>
      <c r="N47" s="14"/>
      <c r="O47" s="15"/>
    </row>
    <row r="48" spans="1:15" s="3" customFormat="1" x14ac:dyDescent="0.25">
      <c r="A48" s="13"/>
      <c r="B48" s="26" t="s">
        <v>64</v>
      </c>
      <c r="C48" s="2" t="s">
        <v>64</v>
      </c>
      <c r="D48" s="7">
        <v>12</v>
      </c>
      <c r="E48" s="7">
        <v>1</v>
      </c>
      <c r="F48" s="7" t="s">
        <v>52</v>
      </c>
      <c r="G48" s="7">
        <v>30</v>
      </c>
      <c r="H48" s="7">
        <v>6</v>
      </c>
      <c r="I48" s="7">
        <v>3</v>
      </c>
      <c r="J48" s="8">
        <f>86.99*1.1</f>
        <v>95.689000000000007</v>
      </c>
      <c r="K48" s="8"/>
      <c r="L48" s="9"/>
      <c r="M48" s="9"/>
      <c r="N48" s="12"/>
      <c r="O48" s="13"/>
    </row>
    <row r="49" spans="1:16" ht="33.75" customHeight="1" x14ac:dyDescent="0.25">
      <c r="A49" s="16"/>
      <c r="B49" s="27"/>
      <c r="C49" s="3"/>
      <c r="D49" s="5"/>
      <c r="E49" s="5"/>
      <c r="F49" s="5"/>
      <c r="G49" s="5"/>
      <c r="H49" s="23" t="s">
        <v>47</v>
      </c>
      <c r="J49" s="56"/>
      <c r="K49" s="22"/>
      <c r="L49" s="24" t="s">
        <v>53</v>
      </c>
      <c r="M49" s="16"/>
      <c r="N49" s="45" t="s">
        <v>54</v>
      </c>
      <c r="O49" s="16"/>
      <c r="P49" s="3"/>
    </row>
    <row r="50" spans="1:16" ht="33.75" customHeight="1" x14ac:dyDescent="0.25">
      <c r="A50" s="16"/>
      <c r="B50" s="28" t="s">
        <v>11</v>
      </c>
      <c r="C50" s="6"/>
      <c r="D50" s="5" t="s">
        <v>13</v>
      </c>
      <c r="E50" s="24"/>
      <c r="F50" s="24"/>
      <c r="G50" s="5"/>
      <c r="I50" s="23" t="s">
        <v>48</v>
      </c>
      <c r="J50" s="56">
        <v>0.06</v>
      </c>
      <c r="K50" s="22"/>
      <c r="L50" s="5"/>
      <c r="M50" s="16"/>
      <c r="N50" s="6"/>
      <c r="O50" s="16"/>
      <c r="P50" s="3"/>
    </row>
    <row r="51" spans="1:16" ht="33.75" customHeight="1" x14ac:dyDescent="0.25">
      <c r="A51" s="16"/>
      <c r="B51" s="27"/>
      <c r="C51" s="3"/>
      <c r="D51" s="5"/>
      <c r="E51" s="5"/>
      <c r="F51" s="5"/>
      <c r="G51" s="5"/>
      <c r="H51" s="23" t="s">
        <v>44</v>
      </c>
      <c r="J51" s="56"/>
      <c r="K51" s="22"/>
      <c r="L51" s="22"/>
      <c r="M51" s="16"/>
      <c r="N51" s="45" t="s">
        <v>54</v>
      </c>
      <c r="O51" s="16"/>
      <c r="P51" s="3"/>
    </row>
    <row r="52" spans="1:16" ht="33.75" customHeight="1" x14ac:dyDescent="0.25">
      <c r="A52" s="22"/>
      <c r="B52" s="29" t="s">
        <v>45</v>
      </c>
      <c r="C52" s="6"/>
      <c r="D52" s="5" t="s">
        <v>12</v>
      </c>
      <c r="E52" s="24"/>
      <c r="F52" s="24"/>
      <c r="G52" s="5"/>
      <c r="H52" s="23" t="s">
        <v>46</v>
      </c>
      <c r="J52" s="25"/>
      <c r="K52" s="24"/>
      <c r="L52" s="24"/>
      <c r="M52" s="25"/>
      <c r="N52" s="6"/>
      <c r="O52" s="22"/>
      <c r="P52" s="3"/>
    </row>
    <row r="53" spans="1:16" ht="33.75" customHeight="1" x14ac:dyDescent="0.25">
      <c r="A53" s="22"/>
      <c r="B53" s="27"/>
      <c r="C53" s="3"/>
      <c r="D53" s="5"/>
      <c r="E53" s="5"/>
      <c r="F53" s="5"/>
      <c r="G53" s="5"/>
      <c r="H53" s="23"/>
      <c r="J53" s="56"/>
      <c r="K53" s="22"/>
      <c r="L53" s="24"/>
      <c r="M53" s="16"/>
      <c r="N53" s="6"/>
      <c r="O53" s="22"/>
      <c r="P53" s="3"/>
    </row>
    <row r="55" spans="1:16" x14ac:dyDescent="0.25">
      <c r="A55" s="16"/>
      <c r="B55" s="29"/>
      <c r="C55" s="13"/>
      <c r="D55" s="5"/>
      <c r="E55" s="22"/>
      <c r="F55" s="22"/>
      <c r="G55" s="5"/>
      <c r="H55" s="23"/>
      <c r="J55" s="16"/>
      <c r="K55" s="22"/>
      <c r="L55" s="22"/>
      <c r="M55" s="16"/>
      <c r="N55" s="13"/>
      <c r="O55" s="16"/>
      <c r="P55" s="3"/>
    </row>
    <row r="56" spans="1:16" x14ac:dyDescent="0.25">
      <c r="A56" s="16"/>
      <c r="B56" s="27"/>
      <c r="C56" s="3"/>
      <c r="D56" s="5"/>
      <c r="E56" s="5"/>
      <c r="F56" s="5"/>
      <c r="G56" s="5"/>
      <c r="H56" s="5"/>
      <c r="I56" s="5"/>
      <c r="J56" s="56"/>
      <c r="K56" s="22"/>
      <c r="L56" s="5"/>
      <c r="M56" s="16"/>
      <c r="N56" s="13"/>
      <c r="O56" s="16"/>
      <c r="P56" s="3"/>
    </row>
    <row r="57" spans="1:16" x14ac:dyDescent="0.25">
      <c r="A57" s="16"/>
      <c r="B57" s="27"/>
      <c r="C57" s="3"/>
      <c r="D57" s="5"/>
      <c r="E57" s="5"/>
      <c r="F57" s="5"/>
      <c r="G57" s="5"/>
      <c r="H57" s="5"/>
      <c r="I57" s="5"/>
      <c r="J57" s="56"/>
      <c r="K57" s="22"/>
      <c r="L57" s="5"/>
      <c r="M57" s="16"/>
      <c r="N57" s="13"/>
      <c r="O57" s="16"/>
      <c r="P57" s="3"/>
    </row>
  </sheetData>
  <mergeCells count="10">
    <mergeCell ref="B26:B27"/>
    <mergeCell ref="C34:C35"/>
    <mergeCell ref="C41:C42"/>
    <mergeCell ref="C2:C3"/>
    <mergeCell ref="C26:C27"/>
    <mergeCell ref="B2:B3"/>
    <mergeCell ref="B34:B35"/>
    <mergeCell ref="B41:B42"/>
    <mergeCell ref="B13:B14"/>
    <mergeCell ref="C13:C14"/>
  </mergeCells>
  <pageMargins left="0.45" right="0.45" top="0.25" bottom="0.25" header="0" footer="0"/>
  <pageSetup scale="76" orientation="landscape" r:id="rId1"/>
  <rowBreaks count="1" manualBreakCount="1">
    <brk id="5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</dc:creator>
  <cp:lastModifiedBy>Rebekah</cp:lastModifiedBy>
  <cp:lastPrinted>2012-10-19T06:34:57Z</cp:lastPrinted>
  <dcterms:created xsi:type="dcterms:W3CDTF">2012-10-17T02:03:07Z</dcterms:created>
  <dcterms:modified xsi:type="dcterms:W3CDTF">2013-01-09T02:33:11Z</dcterms:modified>
</cp:coreProperties>
</file>